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acamargo\backup 2014\2019\estados financieros\diciembre\anexos diligenciados\"/>
    </mc:Choice>
  </mc:AlternateContent>
  <bookViews>
    <workbookView xWindow="-120" yWindow="-120" windowWidth="24240" windowHeight="13140" tabRatio="837" activeTab="2"/>
  </bookViews>
  <sheets>
    <sheet name="Composición" sheetId="8" r:id="rId1"/>
    <sheet name="14.1" sheetId="9" r:id="rId2"/>
    <sheet name="14.2" sheetId="10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9" l="1"/>
  <c r="G18" i="9"/>
  <c r="H18" i="9"/>
  <c r="I18" i="9"/>
  <c r="I19" i="9"/>
  <c r="I20" i="9"/>
  <c r="I21" i="9"/>
  <c r="I22" i="9"/>
  <c r="G30" i="9" l="1"/>
  <c r="I12" i="9" l="1"/>
  <c r="I20" i="10" l="1"/>
  <c r="I19" i="10"/>
  <c r="I18" i="10"/>
  <c r="H17" i="10"/>
  <c r="G17" i="10"/>
  <c r="F17" i="10"/>
  <c r="I16" i="10"/>
  <c r="H15" i="10"/>
  <c r="G15" i="10"/>
  <c r="F15" i="10"/>
  <c r="I14" i="10"/>
  <c r="I13" i="10"/>
  <c r="H12" i="10"/>
  <c r="G12" i="10"/>
  <c r="F12" i="10"/>
  <c r="I11" i="10"/>
  <c r="I10" i="10"/>
  <c r="I9" i="10"/>
  <c r="H8" i="10"/>
  <c r="G8" i="10"/>
  <c r="F8" i="10"/>
  <c r="I7" i="10"/>
  <c r="I6" i="10"/>
  <c r="H5" i="10"/>
  <c r="G5" i="10"/>
  <c r="F5" i="10"/>
  <c r="I12" i="10" l="1"/>
  <c r="I8" i="10"/>
  <c r="I17" i="10"/>
  <c r="I15" i="10"/>
  <c r="I5" i="10"/>
  <c r="F12" i="8" l="1"/>
  <c r="F11" i="8"/>
  <c r="F10" i="8"/>
  <c r="E6" i="8" l="1"/>
  <c r="H34" i="9" l="1"/>
  <c r="H30" i="9"/>
  <c r="H24" i="9"/>
  <c r="H15" i="9"/>
  <c r="H10" i="9"/>
  <c r="H6" i="9" s="1"/>
  <c r="D6" i="8" l="1"/>
  <c r="H23" i="9"/>
  <c r="H29" i="9" s="1"/>
  <c r="F15" i="9"/>
  <c r="G15" i="9"/>
  <c r="I17" i="9"/>
  <c r="I16" i="9"/>
  <c r="G10" i="9"/>
  <c r="G6" i="9" s="1"/>
  <c r="F10" i="9"/>
  <c r="F6" i="9" s="1"/>
  <c r="F34" i="9"/>
  <c r="F30" i="9"/>
  <c r="F24" i="9"/>
  <c r="H38" i="9" l="1"/>
  <c r="H41" i="9"/>
  <c r="H40" i="9"/>
  <c r="F23" i="9"/>
  <c r="F29" i="9" s="1"/>
  <c r="F38" i="9" s="1"/>
  <c r="G23" i="9"/>
  <c r="I15" i="9"/>
  <c r="F41" i="9" l="1"/>
  <c r="F40" i="9"/>
  <c r="F7" i="8" l="1"/>
  <c r="F8" i="8" l="1"/>
  <c r="F9" i="8"/>
  <c r="G24" i="9"/>
  <c r="I27" i="9"/>
  <c r="I26" i="9"/>
  <c r="G34" i="9"/>
  <c r="I37" i="9"/>
  <c r="I36" i="9"/>
  <c r="I35" i="9"/>
  <c r="I33" i="9"/>
  <c r="I32" i="9"/>
  <c r="I31" i="9"/>
  <c r="I28" i="9"/>
  <c r="I25" i="9"/>
  <c r="I5" i="9"/>
  <c r="F6" i="8" l="1"/>
  <c r="I7" i="9"/>
  <c r="I13" i="9"/>
  <c r="I8" i="9"/>
  <c r="I14" i="9"/>
  <c r="I34" i="9"/>
  <c r="I9" i="9"/>
  <c r="I11" i="9"/>
  <c r="I30" i="9"/>
  <c r="I24" i="9"/>
  <c r="G29" i="9" l="1"/>
  <c r="G38" i="9" s="1"/>
  <c r="I10" i="9"/>
  <c r="G41" i="9" l="1"/>
  <c r="G40" i="9"/>
  <c r="I6" i="9"/>
  <c r="I23" i="9"/>
  <c r="I29" i="9" l="1"/>
  <c r="I38" i="9"/>
  <c r="I40" i="9" l="1"/>
  <c r="I41" i="9"/>
</calcChain>
</file>

<file path=xl/sharedStrings.xml><?xml version="1.0" encoding="utf-8"?>
<sst xmlns="http://schemas.openxmlformats.org/spreadsheetml/2006/main" count="148" uniqueCount="94">
  <si>
    <t>NAT</t>
  </si>
  <si>
    <t>CONCEPTO</t>
  </si>
  <si>
    <t>NOTA</t>
  </si>
  <si>
    <t>COMPOSICIÓN</t>
  </si>
  <si>
    <t>CÓDIGO CONTABLE</t>
  </si>
  <si>
    <t>Db</t>
  </si>
  <si>
    <t>VARIACIÓN</t>
  </si>
  <si>
    <t>DESCRIPCIÓN</t>
  </si>
  <si>
    <t>Anexo</t>
  </si>
  <si>
    <t>TOTAL</t>
  </si>
  <si>
    <t>SALDO INICIAL</t>
  </si>
  <si>
    <t>ENTRADAS (DB):</t>
  </si>
  <si>
    <t>SALIDAS (CR):</t>
  </si>
  <si>
    <t>=</t>
  </si>
  <si>
    <t>-</t>
  </si>
  <si>
    <t>+</t>
  </si>
  <si>
    <t>Deterioro aplicado vigencia actual</t>
  </si>
  <si>
    <t>Saldo inicial del Deterioro acumulado</t>
  </si>
  <si>
    <t>SUBTOTAL
(Saldo inicial + Entradas - Salidas)</t>
  </si>
  <si>
    <t>% DETERIORO ACUMULADO (seguimiento)</t>
  </si>
  <si>
    <t>SALDO FINAL
(Subtotal + Cambios)</t>
  </si>
  <si>
    <t>REVELACIONES ADICIONALES</t>
  </si>
  <si>
    <t>Reversión de deterioro acumulado vigencia actual</t>
  </si>
  <si>
    <t>CONCEPTOS Y TRANSACCIONES</t>
  </si>
  <si>
    <t>Entrada por traslado de cuentas (DB)</t>
  </si>
  <si>
    <t>Salida por traslado de cuentas (CR)</t>
  </si>
  <si>
    <t>Adquisiciones en compras</t>
  </si>
  <si>
    <t>Donaciones recibidas</t>
  </si>
  <si>
    <t>Otras transacciones sin contraprestación</t>
  </si>
  <si>
    <t>* Específicar tipo de transacción …n</t>
  </si>
  <si>
    <t>Baja en cuentas</t>
  </si>
  <si>
    <t>Ajustes/Reclasificaciones en entradas (DB)</t>
  </si>
  <si>
    <t>Ajustes/Reclasificaciones en salidas (CR)</t>
  </si>
  <si>
    <t>BAJA EN CUENTAS - EFECTO EN EL RESULTADO</t>
  </si>
  <si>
    <t>Ingresos (utilidad)</t>
  </si>
  <si>
    <t>Gastos (pérdida)</t>
  </si>
  <si>
    <t>Tipo de restricción 2</t>
  </si>
  <si>
    <t>Tipo de restricción …n</t>
  </si>
  <si>
    <t>GARANTIA DE PASIVOS</t>
  </si>
  <si>
    <t>Detalle del Pasivo garantizado 1</t>
  </si>
  <si>
    <t>Detalle del Pasivo garantizado 2</t>
  </si>
  <si>
    <t>Detalle del Pasivo garantizado …n</t>
  </si>
  <si>
    <t>Tipo de restricción 1 (Ej. Retención por autoridad competente)</t>
  </si>
  <si>
    <t>Disposiciones (enajenaciones)</t>
  </si>
  <si>
    <t>Adquisiciones en permutas</t>
  </si>
  <si>
    <t>ACTIVOS INTANGIBLES</t>
  </si>
  <si>
    <t>1.9.70.07</t>
  </si>
  <si>
    <t>1.9.70.08</t>
  </si>
  <si>
    <t>1.9.70.90</t>
  </si>
  <si>
    <t>1.9.75</t>
  </si>
  <si>
    <t>Amortización acumulada de activos intangibles (cr)</t>
  </si>
  <si>
    <t>1.9.76</t>
  </si>
  <si>
    <t>Deterioro acumulado de activos intangibles (cr)</t>
  </si>
  <si>
    <t>DETALLE SALDOS Y MOVIMIENTOS</t>
  </si>
  <si>
    <t>Otras salidas de intangibles</t>
  </si>
  <si>
    <t>Amortización aplicada vigencia actual</t>
  </si>
  <si>
    <t>Saldo inicial de la AMORTIZACIÓN acumulada</t>
  </si>
  <si>
    <t>Reversión de la AMORTIZACIÓN acumulada</t>
  </si>
  <si>
    <t>% AMORTIZACIÓN ACUMULADA (seguimiento)</t>
  </si>
  <si>
    <t>RESTRICCIONES SOBRE INTANGIBLES</t>
  </si>
  <si>
    <t>DESEMBOLSOS PARA INVESTIGACIÓN Y DESARROLLO</t>
  </si>
  <si>
    <t>CLASIFICACIÓN SEGÚN SU VIDA ÚTIL</t>
  </si>
  <si>
    <t>Vida útil definida</t>
  </si>
  <si>
    <t>Vida útil indefinida</t>
  </si>
  <si>
    <t>LICENCIAS</t>
  </si>
  <si>
    <t>SOFTWARES</t>
  </si>
  <si>
    <t>OTROS</t>
  </si>
  <si>
    <t>AMORTIZACIÓN ACUMULADA (AM)</t>
  </si>
  <si>
    <t>VALOR EN LIBROS
(Saldo final - AM - DE)</t>
  </si>
  <si>
    <t>Gastos afectados durante la vigencia</t>
  </si>
  <si>
    <t>14.</t>
  </si>
  <si>
    <t>14.1.</t>
  </si>
  <si>
    <t>SALDOS A CORTES DE VIGENCIA</t>
  </si>
  <si>
    <t>VALOR VARIACIÓN</t>
  </si>
  <si>
    <t>DETERIORO ACUMULADO DE INTANGIBLES (DE)</t>
  </si>
  <si>
    <t>1.9.77</t>
  </si>
  <si>
    <t>Activos intangibles - modelo revaluado</t>
  </si>
  <si>
    <t>1.9.78</t>
  </si>
  <si>
    <t>1.9.79</t>
  </si>
  <si>
    <t>Amortización acumulada de activos intangibles - modelo revaluado (cr)</t>
  </si>
  <si>
    <t>Deterioro acumulado de activos intangibles - modelo revaluado (cr)</t>
  </si>
  <si>
    <t>1.9.70</t>
  </si>
  <si>
    <t>Activos intangibles</t>
  </si>
  <si>
    <t>14.2.</t>
  </si>
  <si>
    <t>CAMBIOS Y MEDICIÓN POSTERIOR</t>
  </si>
  <si>
    <t>Cr</t>
  </si>
  <si>
    <t>Recibidos en transacciones sin contraprestación de Entes Públicos Distritales</t>
  </si>
  <si>
    <t>Recibidos en transacciones sin contraprestación de Entidades Contables Públicas</t>
  </si>
  <si>
    <t>Incrementos por reclasificaciones de otro grupo de Activos</t>
  </si>
  <si>
    <t>Entregados en transacciones sin contraprestación a   Entes Públicos Distritales</t>
  </si>
  <si>
    <t>Entregados en transacciones sin contraprestación a  Entidades Contables Públicas</t>
  </si>
  <si>
    <t>Disminución por reclasificaciones a otro grupo de Activos</t>
  </si>
  <si>
    <t>Cifras en pesos</t>
  </si>
  <si>
    <t>* Desarrollados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</si>
</sst>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;\(#,##0.0\)"/>
    <numFmt numFmtId="165" formatCode="0_);\(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Times New Roman"/>
      <family val="1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366CC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vertical="center"/>
    </xf>
    <xf numFmtId="39" fontId="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Fill="1" applyBorder="1" applyAlignment="1">
      <alignment vertical="center"/>
    </xf>
    <xf numFmtId="39" fontId="3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39" fontId="1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39" fontId="1" fillId="0" borderId="0" xfId="0" applyNumberFormat="1" applyFont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39" fontId="1" fillId="2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0" fillId="0" borderId="0" xfId="0" applyNumberFormat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64" fontId="7" fillId="4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64" fontId="0" fillId="2" borderId="1" xfId="0" applyNumberFormat="1" applyFont="1" applyFill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164" fontId="0" fillId="0" borderId="1" xfId="0" applyNumberFormat="1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39" fontId="4" fillId="4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39" fontId="4" fillId="4" borderId="1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39" fontId="4" fillId="4" borderId="1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3">
    <cellStyle name="Normal" xfId="0" builtinId="0"/>
    <cellStyle name="Normal 2" xfId="1"/>
    <cellStyle name="Porcentaje 2" xfId="2"/>
  </cellStyles>
  <dxfs count="3"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3366CC"/>
      <color rgb="FFCCFFCC"/>
      <color rgb="FF99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ackson Stewar Ackine Leguizamo - GIT de Procesamiento y Analisis de Producto" id="{E9370F1C-72B7-46E2-B216-FE2186621A84}" userId="S-1-5-21-4169579599-659347860-2778307075-2353" providerId="AD"/>
</personList>
</file>

<file path=xl/theme/theme1.xml><?xml version="1.0" encoding="utf-8"?>
<a:theme xmlns:a="http://schemas.openxmlformats.org/drawingml/2006/main" name="Tema de Office">
  <a:themeElements>
    <a:clrScheme name="Diseño2018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881D5"/>
      </a:accent1>
      <a:accent2>
        <a:srgbClr val="FFC000"/>
      </a:accent2>
      <a:accent3>
        <a:srgbClr val="7D9263"/>
      </a:accent3>
      <a:accent4>
        <a:srgbClr val="DD7E0E"/>
      </a:accent4>
      <a:accent5>
        <a:srgbClr val="B55475"/>
      </a:accent5>
      <a:accent6>
        <a:srgbClr val="85C0FB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2"/>
  <sheetViews>
    <sheetView showGridLines="0" zoomScale="90" zoomScaleNormal="90" workbookViewId="0">
      <pane ySplit="5" topLeftCell="A6" activePane="bottomLeft" state="frozen"/>
      <selection activeCell="A6" sqref="A6"/>
      <selection pane="bottomLeft" activeCell="A10" sqref="A10:XFD12"/>
    </sheetView>
  </sheetViews>
  <sheetFormatPr baseColWidth="10" defaultRowHeight="15" x14ac:dyDescent="0.25"/>
  <cols>
    <col min="1" max="1" width="13.7109375" style="3" customWidth="1"/>
    <col min="2" max="2" width="5.5703125" style="9" bestFit="1" customWidth="1"/>
    <col min="3" max="3" width="45.7109375" style="16" customWidth="1"/>
    <col min="4" max="4" width="19.42578125" style="10" customWidth="1"/>
    <col min="5" max="5" width="18.85546875" style="10" customWidth="1"/>
    <col min="6" max="6" width="15.7109375" style="3" customWidth="1"/>
    <col min="7" max="16384" width="11.42578125" style="3"/>
  </cols>
  <sheetData>
    <row r="1" spans="1:6" s="1" customFormat="1" ht="14.25" x14ac:dyDescent="0.25">
      <c r="A1" s="1" t="s">
        <v>2</v>
      </c>
      <c r="B1" s="1" t="s">
        <v>70</v>
      </c>
      <c r="C1" s="13" t="s">
        <v>45</v>
      </c>
      <c r="D1" s="2"/>
      <c r="E1" s="2"/>
    </row>
    <row r="2" spans="1:6" s="1" customFormat="1" ht="14.25" x14ac:dyDescent="0.25">
      <c r="C2" s="13" t="s">
        <v>3</v>
      </c>
      <c r="D2" s="2"/>
      <c r="E2" s="2"/>
    </row>
    <row r="3" spans="1:6" x14ac:dyDescent="0.25">
      <c r="D3" s="10" t="s">
        <v>92</v>
      </c>
    </row>
    <row r="4" spans="1:6" s="9" customFormat="1" x14ac:dyDescent="0.25">
      <c r="A4" s="56" t="s">
        <v>7</v>
      </c>
      <c r="B4" s="56"/>
      <c r="C4" s="56"/>
      <c r="D4" s="57" t="s">
        <v>72</v>
      </c>
      <c r="E4" s="57"/>
      <c r="F4" s="53" t="s">
        <v>6</v>
      </c>
    </row>
    <row r="5" spans="1:6" ht="28.5" x14ac:dyDescent="0.25">
      <c r="A5" s="50" t="s">
        <v>4</v>
      </c>
      <c r="B5" s="50" t="s">
        <v>0</v>
      </c>
      <c r="C5" s="50" t="s">
        <v>1</v>
      </c>
      <c r="D5" s="52">
        <v>2019</v>
      </c>
      <c r="E5" s="52">
        <v>2018</v>
      </c>
      <c r="F5" s="51" t="s">
        <v>73</v>
      </c>
    </row>
    <row r="6" spans="1:6" s="1" customFormat="1" ht="14.25" x14ac:dyDescent="0.25">
      <c r="A6" s="4"/>
      <c r="B6" s="11" t="s">
        <v>5</v>
      </c>
      <c r="C6" s="14" t="s">
        <v>45</v>
      </c>
      <c r="D6" s="5">
        <f>SUM(D7:D10)</f>
        <v>1759156378.7799997</v>
      </c>
      <c r="E6" s="5">
        <f>SUM(E7:E10)</f>
        <v>1297291076.5499997</v>
      </c>
      <c r="F6" s="5">
        <f>SUM(F7:F10)</f>
        <v>461865302.23000002</v>
      </c>
    </row>
    <row r="7" spans="1:6" x14ac:dyDescent="0.25">
      <c r="A7" s="6" t="s">
        <v>81</v>
      </c>
      <c r="B7" s="7" t="s">
        <v>5</v>
      </c>
      <c r="C7" s="15" t="s">
        <v>82</v>
      </c>
      <c r="D7" s="12">
        <v>5283200993.3199997</v>
      </c>
      <c r="E7" s="12">
        <v>4407551914.1599998</v>
      </c>
      <c r="F7" s="8">
        <f t="shared" ref="F7:F9" si="0">D7-E7</f>
        <v>875649079.15999985</v>
      </c>
    </row>
    <row r="8" spans="1:6" s="17" customFormat="1" x14ac:dyDescent="0.25">
      <c r="A8" s="6" t="s">
        <v>49</v>
      </c>
      <c r="B8" s="7" t="s">
        <v>85</v>
      </c>
      <c r="C8" s="15" t="s">
        <v>50</v>
      </c>
      <c r="D8" s="12">
        <v>-3524044614.54</v>
      </c>
      <c r="E8" s="12">
        <v>-3103406310.6100001</v>
      </c>
      <c r="F8" s="8">
        <f t="shared" si="0"/>
        <v>-420638303.92999983</v>
      </c>
    </row>
    <row r="9" spans="1:6" s="17" customFormat="1" x14ac:dyDescent="0.25">
      <c r="A9" s="6" t="s">
        <v>51</v>
      </c>
      <c r="B9" s="7" t="s">
        <v>85</v>
      </c>
      <c r="C9" s="15" t="s">
        <v>52</v>
      </c>
      <c r="D9" s="12"/>
      <c r="E9" s="12">
        <v>-6854527</v>
      </c>
      <c r="F9" s="8">
        <f t="shared" si="0"/>
        <v>6854527</v>
      </c>
    </row>
    <row r="10" spans="1:6" x14ac:dyDescent="0.25">
      <c r="A10" s="6" t="s">
        <v>75</v>
      </c>
      <c r="B10" s="7" t="s">
        <v>5</v>
      </c>
      <c r="C10" s="15" t="s">
        <v>76</v>
      </c>
      <c r="D10" s="12"/>
      <c r="E10" s="12"/>
      <c r="F10" s="8">
        <f t="shared" ref="F10:F12" si="1">D10-E10</f>
        <v>0</v>
      </c>
    </row>
    <row r="11" spans="1:6" s="17" customFormat="1" ht="30" x14ac:dyDescent="0.25">
      <c r="A11" s="6" t="s">
        <v>77</v>
      </c>
      <c r="B11" s="7" t="s">
        <v>85</v>
      </c>
      <c r="C11" s="15" t="s">
        <v>79</v>
      </c>
      <c r="D11" s="12"/>
      <c r="E11" s="12"/>
      <c r="F11" s="8">
        <f t="shared" si="1"/>
        <v>0</v>
      </c>
    </row>
    <row r="12" spans="1:6" s="17" customFormat="1" ht="30" x14ac:dyDescent="0.25">
      <c r="A12" s="6" t="s">
        <v>78</v>
      </c>
      <c r="B12" s="7" t="s">
        <v>85</v>
      </c>
      <c r="C12" s="15" t="s">
        <v>80</v>
      </c>
      <c r="D12" s="12"/>
      <c r="E12" s="12"/>
      <c r="F12" s="8">
        <f t="shared" si="1"/>
        <v>0</v>
      </c>
    </row>
  </sheetData>
  <mergeCells count="2">
    <mergeCell ref="A4:C4"/>
    <mergeCell ref="D4:E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41"/>
  <sheetViews>
    <sheetView showGridLines="0" zoomScale="90" zoomScaleNormal="90" workbookViewId="0">
      <pane xSplit="5" ySplit="5" topLeftCell="F15" activePane="bottomRight" state="frozen"/>
      <selection pane="topRight" activeCell="G1" sqref="G1"/>
      <selection pane="bottomLeft" activeCell="A6" sqref="A6"/>
      <selection pane="bottomRight" activeCell="A2" sqref="A2:I41"/>
    </sheetView>
  </sheetViews>
  <sheetFormatPr baseColWidth="10" defaultRowHeight="15" x14ac:dyDescent="0.25"/>
  <cols>
    <col min="1" max="1" width="7.28515625" style="20" bestFit="1" customWidth="1"/>
    <col min="2" max="4" width="2.7109375" style="20" customWidth="1"/>
    <col min="5" max="5" width="39.7109375" style="21" customWidth="1"/>
    <col min="6" max="6" width="19.42578125" style="28" customWidth="1"/>
    <col min="7" max="8" width="14.7109375" style="28" customWidth="1"/>
    <col min="9" max="9" width="18.140625" style="28" customWidth="1"/>
    <col min="10" max="16384" width="11.42578125" style="20"/>
  </cols>
  <sheetData>
    <row r="1" spans="1:9" s="1" customFormat="1" ht="14.25" x14ac:dyDescent="0.25">
      <c r="A1" s="1" t="s">
        <v>2</v>
      </c>
      <c r="B1" s="1" t="s">
        <v>70</v>
      </c>
      <c r="E1" s="1" t="s">
        <v>45</v>
      </c>
      <c r="F1" s="23"/>
      <c r="G1" s="23"/>
      <c r="H1" s="23"/>
      <c r="I1" s="23"/>
    </row>
    <row r="2" spans="1:9" s="1" customFormat="1" ht="14.25" x14ac:dyDescent="0.25">
      <c r="A2" s="1" t="s">
        <v>8</v>
      </c>
      <c r="B2" s="1" t="s">
        <v>71</v>
      </c>
      <c r="E2" s="1" t="s">
        <v>53</v>
      </c>
      <c r="F2" s="23" t="s">
        <v>92</v>
      </c>
      <c r="G2" s="23"/>
      <c r="H2" s="23"/>
      <c r="I2" s="23"/>
    </row>
    <row r="3" spans="1:9" s="18" customFormat="1" x14ac:dyDescent="0.25">
      <c r="B3" s="20"/>
      <c r="C3" s="20"/>
      <c r="D3" s="20"/>
      <c r="E3" s="21"/>
      <c r="F3" s="24" t="s">
        <v>46</v>
      </c>
      <c r="G3" s="24" t="s">
        <v>47</v>
      </c>
      <c r="H3" s="24" t="s">
        <v>48</v>
      </c>
      <c r="I3" s="24"/>
    </row>
    <row r="4" spans="1:9" s="19" customFormat="1" x14ac:dyDescent="0.25">
      <c r="B4" s="62" t="s">
        <v>23</v>
      </c>
      <c r="C4" s="62"/>
      <c r="D4" s="62"/>
      <c r="E4" s="62"/>
      <c r="F4" s="41" t="s">
        <v>64</v>
      </c>
      <c r="G4" s="41" t="s">
        <v>65</v>
      </c>
      <c r="H4" s="41" t="s">
        <v>66</v>
      </c>
      <c r="I4" s="25" t="s">
        <v>9</v>
      </c>
    </row>
    <row r="5" spans="1:9" s="22" customFormat="1" x14ac:dyDescent="0.25">
      <c r="B5" s="63" t="s">
        <v>10</v>
      </c>
      <c r="C5" s="58"/>
      <c r="D5" s="58"/>
      <c r="E5" s="59"/>
      <c r="F5" s="34">
        <v>3813319954.1599998</v>
      </c>
      <c r="G5" s="34">
        <v>558365294</v>
      </c>
      <c r="H5" s="34">
        <v>35866666</v>
      </c>
      <c r="I5" s="26">
        <f t="shared" ref="I5:I38" si="0">SUM(F5:H5)</f>
        <v>4407551914.1599998</v>
      </c>
    </row>
    <row r="6" spans="1:9" s="22" customFormat="1" x14ac:dyDescent="0.25">
      <c r="B6" s="32" t="s">
        <v>15</v>
      </c>
      <c r="C6" s="58" t="s">
        <v>11</v>
      </c>
      <c r="D6" s="58"/>
      <c r="E6" s="59"/>
      <c r="F6" s="26">
        <f t="shared" ref="F6:H6" si="1">SUM(F7:F10)</f>
        <v>902005565</v>
      </c>
      <c r="G6" s="26">
        <f t="shared" si="1"/>
        <v>0</v>
      </c>
      <c r="H6" s="26">
        <f t="shared" si="1"/>
        <v>0</v>
      </c>
      <c r="I6" s="26">
        <f t="shared" si="0"/>
        <v>902005565</v>
      </c>
    </row>
    <row r="7" spans="1:9" s="42" customFormat="1" x14ac:dyDescent="0.25">
      <c r="B7" s="43"/>
      <c r="C7" s="44"/>
      <c r="D7" s="60" t="s">
        <v>26</v>
      </c>
      <c r="E7" s="61"/>
      <c r="F7" s="45">
        <v>879804365</v>
      </c>
      <c r="G7" s="45">
        <v>0</v>
      </c>
      <c r="H7" s="45">
        <v>0</v>
      </c>
      <c r="I7" s="33">
        <f t="shared" si="0"/>
        <v>879804365</v>
      </c>
    </row>
    <row r="8" spans="1:9" s="42" customFormat="1" hidden="1" x14ac:dyDescent="0.25">
      <c r="B8" s="43"/>
      <c r="C8" s="44"/>
      <c r="D8" s="60" t="s">
        <v>44</v>
      </c>
      <c r="E8" s="61"/>
      <c r="F8" s="45"/>
      <c r="G8" s="45"/>
      <c r="H8" s="45"/>
      <c r="I8" s="33">
        <f t="shared" si="0"/>
        <v>0</v>
      </c>
    </row>
    <row r="9" spans="1:9" s="42" customFormat="1" hidden="1" x14ac:dyDescent="0.25">
      <c r="B9" s="43"/>
      <c r="C9" s="44"/>
      <c r="D9" s="60" t="s">
        <v>27</v>
      </c>
      <c r="E9" s="61"/>
      <c r="F9" s="45"/>
      <c r="G9" s="45"/>
      <c r="H9" s="45"/>
      <c r="I9" s="33">
        <f t="shared" si="0"/>
        <v>0</v>
      </c>
    </row>
    <row r="10" spans="1:9" s="42" customFormat="1" x14ac:dyDescent="0.25">
      <c r="B10" s="43"/>
      <c r="C10" s="44"/>
      <c r="D10" s="44" t="s">
        <v>28</v>
      </c>
      <c r="E10" s="46"/>
      <c r="F10" s="47">
        <f t="shared" ref="F10:H10" si="2">SUM(F11:F14)</f>
        <v>22201200</v>
      </c>
      <c r="G10" s="47">
        <f t="shared" si="2"/>
        <v>0</v>
      </c>
      <c r="H10" s="47">
        <f t="shared" si="2"/>
        <v>0</v>
      </c>
      <c r="I10" s="33">
        <f t="shared" si="0"/>
        <v>22201200</v>
      </c>
    </row>
    <row r="11" spans="1:9" s="42" customFormat="1" ht="38.25" hidden="1" x14ac:dyDescent="0.25">
      <c r="B11" s="43"/>
      <c r="C11" s="44"/>
      <c r="D11" s="44"/>
      <c r="E11" s="54" t="s">
        <v>86</v>
      </c>
      <c r="F11" s="45"/>
      <c r="G11" s="45"/>
      <c r="H11" s="45"/>
      <c r="I11" s="33">
        <f t="shared" si="0"/>
        <v>0</v>
      </c>
    </row>
    <row r="12" spans="1:9" s="42" customFormat="1" ht="38.25" hidden="1" x14ac:dyDescent="0.25">
      <c r="B12" s="43"/>
      <c r="C12" s="44"/>
      <c r="D12" s="44"/>
      <c r="E12" s="54" t="s">
        <v>87</v>
      </c>
      <c r="F12" s="45"/>
      <c r="G12" s="45"/>
      <c r="H12" s="45"/>
      <c r="I12" s="33">
        <f t="shared" si="0"/>
        <v>0</v>
      </c>
    </row>
    <row r="13" spans="1:9" s="42" customFormat="1" ht="25.5" hidden="1" x14ac:dyDescent="0.25">
      <c r="B13" s="43"/>
      <c r="C13" s="44"/>
      <c r="D13" s="44"/>
      <c r="E13" s="55" t="s">
        <v>88</v>
      </c>
      <c r="F13" s="45"/>
      <c r="G13" s="45"/>
      <c r="H13" s="45"/>
      <c r="I13" s="33">
        <f t="shared" si="0"/>
        <v>0</v>
      </c>
    </row>
    <row r="14" spans="1:9" s="42" customFormat="1" x14ac:dyDescent="0.25">
      <c r="B14" s="43"/>
      <c r="C14" s="44"/>
      <c r="D14" s="44"/>
      <c r="E14" s="46" t="s">
        <v>93</v>
      </c>
      <c r="F14" s="45">
        <v>22201200</v>
      </c>
      <c r="G14" s="45">
        <v>0</v>
      </c>
      <c r="H14" s="45">
        <v>0</v>
      </c>
      <c r="I14" s="33">
        <f t="shared" si="0"/>
        <v>22201200</v>
      </c>
    </row>
    <row r="15" spans="1:9" s="22" customFormat="1" x14ac:dyDescent="0.25">
      <c r="B15" s="32" t="s">
        <v>14</v>
      </c>
      <c r="C15" s="58" t="s">
        <v>12</v>
      </c>
      <c r="D15" s="58"/>
      <c r="E15" s="59"/>
      <c r="F15" s="26">
        <f>SUM(F16:F18)</f>
        <v>0</v>
      </c>
      <c r="G15" s="26">
        <f>SUM(G16:G18)</f>
        <v>26356486</v>
      </c>
      <c r="H15" s="26">
        <f>SUM(H16:H18)</f>
        <v>0</v>
      </c>
      <c r="I15" s="26">
        <f t="shared" si="0"/>
        <v>26356486</v>
      </c>
    </row>
    <row r="16" spans="1:9" s="42" customFormat="1" x14ac:dyDescent="0.25">
      <c r="B16" s="43"/>
      <c r="C16" s="44"/>
      <c r="D16" s="60" t="s">
        <v>43</v>
      </c>
      <c r="E16" s="61"/>
      <c r="F16" s="45"/>
      <c r="G16" s="45"/>
      <c r="H16" s="45"/>
      <c r="I16" s="33">
        <f t="shared" si="0"/>
        <v>0</v>
      </c>
    </row>
    <row r="17" spans="2:9" s="42" customFormat="1" x14ac:dyDescent="0.25">
      <c r="B17" s="43"/>
      <c r="C17" s="44"/>
      <c r="D17" s="60" t="s">
        <v>30</v>
      </c>
      <c r="E17" s="61"/>
      <c r="F17" s="45"/>
      <c r="G17" s="45">
        <v>26356486</v>
      </c>
      <c r="H17" s="45">
        <v>0</v>
      </c>
      <c r="I17" s="33">
        <f t="shared" si="0"/>
        <v>26356486</v>
      </c>
    </row>
    <row r="18" spans="2:9" s="42" customFormat="1" x14ac:dyDescent="0.25">
      <c r="B18" s="43"/>
      <c r="C18" s="44"/>
      <c r="D18" s="44" t="s">
        <v>54</v>
      </c>
      <c r="E18" s="46"/>
      <c r="F18" s="47">
        <f t="shared" ref="F18:H18" si="3">SUM(F19:F22)</f>
        <v>0</v>
      </c>
      <c r="G18" s="47">
        <f t="shared" si="3"/>
        <v>0</v>
      </c>
      <c r="H18" s="47">
        <f t="shared" si="3"/>
        <v>0</v>
      </c>
      <c r="I18" s="33">
        <f t="shared" si="0"/>
        <v>0</v>
      </c>
    </row>
    <row r="19" spans="2:9" s="42" customFormat="1" ht="38.25" hidden="1" x14ac:dyDescent="0.25">
      <c r="B19" s="43"/>
      <c r="C19" s="44"/>
      <c r="D19" s="44"/>
      <c r="E19" s="54" t="s">
        <v>89</v>
      </c>
      <c r="F19" s="45"/>
      <c r="G19" s="45"/>
      <c r="H19" s="45"/>
      <c r="I19" s="33">
        <f t="shared" si="0"/>
        <v>0</v>
      </c>
    </row>
    <row r="20" spans="2:9" s="42" customFormat="1" ht="38.25" hidden="1" x14ac:dyDescent="0.25">
      <c r="B20" s="43"/>
      <c r="C20" s="44"/>
      <c r="D20" s="44"/>
      <c r="E20" s="54" t="s">
        <v>90</v>
      </c>
      <c r="F20" s="45"/>
      <c r="G20" s="45"/>
      <c r="H20" s="45"/>
      <c r="I20" s="33">
        <f t="shared" si="0"/>
        <v>0</v>
      </c>
    </row>
    <row r="21" spans="2:9" s="42" customFormat="1" ht="25.5" hidden="1" x14ac:dyDescent="0.25">
      <c r="B21" s="43"/>
      <c r="C21" s="44"/>
      <c r="D21" s="44"/>
      <c r="E21" s="55" t="s">
        <v>91</v>
      </c>
      <c r="F21" s="45"/>
      <c r="G21" s="45"/>
      <c r="H21" s="45"/>
      <c r="I21" s="33">
        <f t="shared" si="0"/>
        <v>0</v>
      </c>
    </row>
    <row r="22" spans="2:9" s="42" customFormat="1" hidden="1" x14ac:dyDescent="0.25">
      <c r="B22" s="43"/>
      <c r="C22" s="44"/>
      <c r="D22" s="44"/>
      <c r="E22" s="46" t="s">
        <v>29</v>
      </c>
      <c r="F22" s="45"/>
      <c r="G22" s="45"/>
      <c r="H22" s="45"/>
      <c r="I22" s="33">
        <f t="shared" si="0"/>
        <v>0</v>
      </c>
    </row>
    <row r="23" spans="2:9" s="22" customFormat="1" ht="30" customHeight="1" x14ac:dyDescent="0.25">
      <c r="B23" s="32" t="s">
        <v>13</v>
      </c>
      <c r="C23" s="58" t="s">
        <v>18</v>
      </c>
      <c r="D23" s="58"/>
      <c r="E23" s="59"/>
      <c r="F23" s="26">
        <f>F5+F6-F15</f>
        <v>4715325519.1599998</v>
      </c>
      <c r="G23" s="26">
        <f>G5+G6-G15</f>
        <v>532008808</v>
      </c>
      <c r="H23" s="26">
        <f>H5+H6-H15</f>
        <v>35866666</v>
      </c>
      <c r="I23" s="26">
        <f t="shared" si="0"/>
        <v>5283200993.1599998</v>
      </c>
    </row>
    <row r="24" spans="2:9" s="22" customFormat="1" x14ac:dyDescent="0.25">
      <c r="B24" s="32" t="s">
        <v>15</v>
      </c>
      <c r="C24" s="58" t="s">
        <v>84</v>
      </c>
      <c r="D24" s="58"/>
      <c r="E24" s="59"/>
      <c r="F24" s="26">
        <f t="shared" ref="F24" si="4">F25-F26+F27-F28</f>
        <v>0</v>
      </c>
      <c r="G24" s="26">
        <f t="shared" ref="G24" si="5">G25-G26+G27-G28</f>
        <v>0</v>
      </c>
      <c r="H24" s="26">
        <f t="shared" ref="H24" si="6">H25-H26+H27-H28</f>
        <v>0</v>
      </c>
      <c r="I24" s="26">
        <f t="shared" si="0"/>
        <v>0</v>
      </c>
    </row>
    <row r="25" spans="2:9" hidden="1" x14ac:dyDescent="0.25">
      <c r="B25" s="35"/>
      <c r="C25" s="30"/>
      <c r="D25" s="36" t="s">
        <v>15</v>
      </c>
      <c r="E25" s="31" t="s">
        <v>24</v>
      </c>
      <c r="F25" s="27"/>
      <c r="G25" s="27"/>
      <c r="H25" s="27"/>
      <c r="I25" s="26">
        <f t="shared" si="0"/>
        <v>0</v>
      </c>
    </row>
    <row r="26" spans="2:9" hidden="1" x14ac:dyDescent="0.25">
      <c r="B26" s="35"/>
      <c r="C26" s="30"/>
      <c r="D26" s="36" t="s">
        <v>14</v>
      </c>
      <c r="E26" s="31" t="s">
        <v>25</v>
      </c>
      <c r="F26" s="27"/>
      <c r="G26" s="27"/>
      <c r="H26" s="27"/>
      <c r="I26" s="26">
        <f t="shared" si="0"/>
        <v>0</v>
      </c>
    </row>
    <row r="27" spans="2:9" hidden="1" x14ac:dyDescent="0.25">
      <c r="B27" s="35"/>
      <c r="C27" s="30"/>
      <c r="D27" s="36" t="s">
        <v>15</v>
      </c>
      <c r="E27" s="31" t="s">
        <v>31</v>
      </c>
      <c r="F27" s="27"/>
      <c r="G27" s="27"/>
      <c r="H27" s="27"/>
      <c r="I27" s="26">
        <f t="shared" si="0"/>
        <v>0</v>
      </c>
    </row>
    <row r="28" spans="2:9" hidden="1" x14ac:dyDescent="0.25">
      <c r="B28" s="35"/>
      <c r="C28" s="30"/>
      <c r="D28" s="36" t="s">
        <v>14</v>
      </c>
      <c r="E28" s="31" t="s">
        <v>32</v>
      </c>
      <c r="F28" s="27"/>
      <c r="G28" s="27"/>
      <c r="H28" s="27"/>
      <c r="I28" s="26">
        <f t="shared" si="0"/>
        <v>0</v>
      </c>
    </row>
    <row r="29" spans="2:9" s="22" customFormat="1" ht="30" customHeight="1" x14ac:dyDescent="0.25">
      <c r="B29" s="32" t="s">
        <v>13</v>
      </c>
      <c r="C29" s="58" t="s">
        <v>20</v>
      </c>
      <c r="D29" s="58"/>
      <c r="E29" s="59"/>
      <c r="F29" s="26">
        <f t="shared" ref="F29" si="7">F23+F24</f>
        <v>4715325519.1599998</v>
      </c>
      <c r="G29" s="26">
        <f t="shared" ref="G29" si="8">G23+G24</f>
        <v>532008808</v>
      </c>
      <c r="H29" s="26">
        <f t="shared" ref="H29" si="9">H23+H24</f>
        <v>35866666</v>
      </c>
      <c r="I29" s="26">
        <f t="shared" si="0"/>
        <v>5283200993.1599998</v>
      </c>
    </row>
    <row r="30" spans="2:9" s="22" customFormat="1" x14ac:dyDescent="0.25">
      <c r="B30" s="32" t="s">
        <v>14</v>
      </c>
      <c r="C30" s="58" t="s">
        <v>67</v>
      </c>
      <c r="D30" s="58"/>
      <c r="E30" s="59"/>
      <c r="F30" s="26">
        <f t="shared" ref="F30" si="10">F31+F32-F33</f>
        <v>3136821961.5900002</v>
      </c>
      <c r="G30" s="26">
        <f>G31+G32-G33</f>
        <v>367063815.26000005</v>
      </c>
      <c r="H30" s="26">
        <f t="shared" ref="H30" si="11">H31+H32-H33</f>
        <v>20158837.689999998</v>
      </c>
      <c r="I30" s="26">
        <f t="shared" si="0"/>
        <v>3524044614.5400004</v>
      </c>
    </row>
    <row r="31" spans="2:9" ht="30" x14ac:dyDescent="0.25">
      <c r="B31" s="35"/>
      <c r="C31" s="30"/>
      <c r="D31" s="30"/>
      <c r="E31" s="31" t="s">
        <v>56</v>
      </c>
      <c r="F31" s="27">
        <v>2790418739.27</v>
      </c>
      <c r="G31" s="27">
        <v>298892664.97000003</v>
      </c>
      <c r="H31" s="27">
        <v>14094906.369999999</v>
      </c>
      <c r="I31" s="26">
        <f t="shared" si="0"/>
        <v>3103406310.6099997</v>
      </c>
    </row>
    <row r="32" spans="2:9" x14ac:dyDescent="0.25">
      <c r="B32" s="35"/>
      <c r="C32" s="30"/>
      <c r="D32" s="36" t="s">
        <v>15</v>
      </c>
      <c r="E32" s="31" t="s">
        <v>55</v>
      </c>
      <c r="F32" s="27">
        <v>346403222.31999999</v>
      </c>
      <c r="G32" s="27">
        <v>42033638.119999997</v>
      </c>
      <c r="H32" s="27">
        <v>6063931.3200000003</v>
      </c>
      <c r="I32" s="26">
        <f t="shared" si="0"/>
        <v>394500791.75999999</v>
      </c>
    </row>
    <row r="33" spans="2:9" x14ac:dyDescent="0.25">
      <c r="B33" s="35"/>
      <c r="C33" s="30"/>
      <c r="D33" s="36" t="s">
        <v>14</v>
      </c>
      <c r="E33" s="31" t="s">
        <v>57</v>
      </c>
      <c r="F33" s="27"/>
      <c r="G33" s="27">
        <v>-26137512.170000002</v>
      </c>
      <c r="H33" s="27"/>
      <c r="I33" s="26">
        <f t="shared" si="0"/>
        <v>-26137512.170000002</v>
      </c>
    </row>
    <row r="34" spans="2:9" s="22" customFormat="1" x14ac:dyDescent="0.25">
      <c r="B34" s="32" t="s">
        <v>14</v>
      </c>
      <c r="C34" s="58" t="s">
        <v>74</v>
      </c>
      <c r="D34" s="58"/>
      <c r="E34" s="59"/>
      <c r="F34" s="26">
        <f t="shared" ref="F34" si="12">F35+F36-F37</f>
        <v>0</v>
      </c>
      <c r="G34" s="26">
        <f t="shared" ref="G34" si="13">G35+G36-G37</f>
        <v>0</v>
      </c>
      <c r="H34" s="26">
        <f t="shared" ref="H34" si="14">H35+H36-H37</f>
        <v>0</v>
      </c>
      <c r="I34" s="26">
        <f t="shared" si="0"/>
        <v>0</v>
      </c>
    </row>
    <row r="35" spans="2:9" x14ac:dyDescent="0.25">
      <c r="B35" s="35"/>
      <c r="C35" s="30"/>
      <c r="D35" s="30"/>
      <c r="E35" s="31" t="s">
        <v>17</v>
      </c>
      <c r="F35" s="27">
        <v>6854527</v>
      </c>
      <c r="G35" s="27">
        <v>0</v>
      </c>
      <c r="H35" s="27"/>
      <c r="I35" s="26">
        <f t="shared" si="0"/>
        <v>6854527</v>
      </c>
    </row>
    <row r="36" spans="2:9" x14ac:dyDescent="0.25">
      <c r="B36" s="35"/>
      <c r="C36" s="30"/>
      <c r="D36" s="36" t="s">
        <v>15</v>
      </c>
      <c r="E36" s="31" t="s">
        <v>16</v>
      </c>
      <c r="F36" s="27">
        <v>0</v>
      </c>
      <c r="G36" s="27">
        <v>0</v>
      </c>
      <c r="H36" s="27"/>
      <c r="I36" s="26">
        <f t="shared" si="0"/>
        <v>0</v>
      </c>
    </row>
    <row r="37" spans="2:9" ht="30" x14ac:dyDescent="0.25">
      <c r="B37" s="35"/>
      <c r="C37" s="30"/>
      <c r="D37" s="36" t="s">
        <v>14</v>
      </c>
      <c r="E37" s="31" t="s">
        <v>22</v>
      </c>
      <c r="F37" s="27">
        <v>6854527</v>
      </c>
      <c r="G37" s="27">
        <v>0</v>
      </c>
      <c r="H37" s="27"/>
      <c r="I37" s="26">
        <f t="shared" si="0"/>
        <v>6854527</v>
      </c>
    </row>
    <row r="38" spans="2:9" s="22" customFormat="1" ht="30" customHeight="1" x14ac:dyDescent="0.25">
      <c r="B38" s="32" t="s">
        <v>13</v>
      </c>
      <c r="C38" s="58" t="s">
        <v>68</v>
      </c>
      <c r="D38" s="58"/>
      <c r="E38" s="59"/>
      <c r="F38" s="26">
        <f>F29-F30-F34</f>
        <v>1578503557.5699997</v>
      </c>
      <c r="G38" s="26">
        <f>G29-G30-G34</f>
        <v>164944992.73999995</v>
      </c>
      <c r="H38" s="26">
        <f t="shared" ref="H38" si="15">H29-H30-H34</f>
        <v>15707828.310000002</v>
      </c>
      <c r="I38" s="26">
        <f t="shared" si="0"/>
        <v>1759156378.6199996</v>
      </c>
    </row>
    <row r="39" spans="2:9" s="22" customFormat="1" ht="5.0999999999999996" customHeight="1" x14ac:dyDescent="0.25">
      <c r="B39" s="38" t="s">
        <v>14</v>
      </c>
      <c r="C39" s="38" t="s">
        <v>14</v>
      </c>
      <c r="D39" s="38" t="s">
        <v>14</v>
      </c>
      <c r="E39" s="38" t="s">
        <v>14</v>
      </c>
      <c r="F39" s="38" t="s">
        <v>14</v>
      </c>
      <c r="G39" s="38" t="s">
        <v>14</v>
      </c>
      <c r="H39" s="38" t="s">
        <v>14</v>
      </c>
      <c r="I39" s="38" t="s">
        <v>14</v>
      </c>
    </row>
    <row r="40" spans="2:9" s="22" customFormat="1" x14ac:dyDescent="0.25">
      <c r="B40" s="32"/>
      <c r="C40" s="58" t="s">
        <v>58</v>
      </c>
      <c r="D40" s="58"/>
      <c r="E40" s="59"/>
      <c r="F40" s="37">
        <f t="shared" ref="F40:I40" si="16">IFERROR(F30/F$29*100,0)</f>
        <v>66.523974831514948</v>
      </c>
      <c r="G40" s="37">
        <f t="shared" si="16"/>
        <v>68.99581543394298</v>
      </c>
      <c r="H40" s="37">
        <f t="shared" si="16"/>
        <v>56.204938842099224</v>
      </c>
      <c r="I40" s="37">
        <f t="shared" si="16"/>
        <v>66.702830710065243</v>
      </c>
    </row>
    <row r="41" spans="2:9" s="22" customFormat="1" x14ac:dyDescent="0.25">
      <c r="B41" s="32"/>
      <c r="C41" s="58" t="s">
        <v>19</v>
      </c>
      <c r="D41" s="58"/>
      <c r="E41" s="59"/>
      <c r="F41" s="37">
        <f t="shared" ref="F41:I41" si="17">IFERROR(F34/F$29*100,0)</f>
        <v>0</v>
      </c>
      <c r="G41" s="37">
        <f t="shared" si="17"/>
        <v>0</v>
      </c>
      <c r="H41" s="37">
        <f t="shared" si="17"/>
        <v>0</v>
      </c>
      <c r="I41" s="37">
        <f t="shared" si="17"/>
        <v>0</v>
      </c>
    </row>
  </sheetData>
  <mergeCells count="17">
    <mergeCell ref="C40:E40"/>
    <mergeCell ref="C41:E41"/>
    <mergeCell ref="C34:E34"/>
    <mergeCell ref="C30:E30"/>
    <mergeCell ref="C38:E38"/>
    <mergeCell ref="B4:E4"/>
    <mergeCell ref="D7:E7"/>
    <mergeCell ref="D8:E8"/>
    <mergeCell ref="D9:E9"/>
    <mergeCell ref="C15:E15"/>
    <mergeCell ref="B5:E5"/>
    <mergeCell ref="C6:E6"/>
    <mergeCell ref="C29:E29"/>
    <mergeCell ref="D16:E16"/>
    <mergeCell ref="D17:E17"/>
    <mergeCell ref="C23:E23"/>
    <mergeCell ref="C24:E24"/>
  </mergeCells>
  <conditionalFormatting sqref="F40:I41">
    <cfRule type="cellIs" dxfId="2" priority="5" operator="greaterThan">
      <formula>100</formula>
    </cfRule>
  </conditionalFormatting>
  <conditionalFormatting sqref="F40:F41">
    <cfRule type="cellIs" dxfId="1" priority="3" operator="greaterThan">
      <formula>100</formula>
    </cfRule>
  </conditionalFormatting>
  <conditionalFormatting sqref="H40:H41">
    <cfRule type="cellIs" dxfId="0" priority="2" operator="greaterThan">
      <formula>100</formula>
    </cfRule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0"/>
  <sheetViews>
    <sheetView showGridLines="0" tabSelected="1" zoomScale="90" zoomScaleNormal="90" workbookViewId="0">
      <pane xSplit="5" ySplit="4" topLeftCell="F5" activePane="bottomRight" state="frozen"/>
      <selection pane="topRight" activeCell="G1" sqref="G1"/>
      <selection pane="bottomLeft" activeCell="A6" sqref="A6"/>
      <selection pane="bottomRight" activeCell="A2" sqref="A2:I17"/>
    </sheetView>
  </sheetViews>
  <sheetFormatPr baseColWidth="10" defaultRowHeight="15" x14ac:dyDescent="0.25"/>
  <cols>
    <col min="1" max="1" width="7.28515625" style="20" bestFit="1" customWidth="1"/>
    <col min="2" max="4" width="2.7109375" style="20" customWidth="1"/>
    <col min="5" max="5" width="39.7109375" style="21" customWidth="1"/>
    <col min="6" max="6" width="20.5703125" style="28" customWidth="1"/>
    <col min="7" max="8" width="14.7109375" style="28" customWidth="1"/>
    <col min="9" max="9" width="18.5703125" style="28" customWidth="1"/>
    <col min="10" max="16384" width="11.42578125" style="20"/>
  </cols>
  <sheetData>
    <row r="1" spans="1:9" s="1" customFormat="1" ht="14.25" x14ac:dyDescent="0.25">
      <c r="A1" s="1" t="s">
        <v>2</v>
      </c>
      <c r="B1" s="1" t="s">
        <v>70</v>
      </c>
      <c r="E1" s="13" t="s">
        <v>45</v>
      </c>
      <c r="F1" s="23"/>
      <c r="G1" s="23"/>
      <c r="H1" s="23"/>
      <c r="I1" s="23"/>
    </row>
    <row r="2" spans="1:9" s="1" customFormat="1" ht="14.25" x14ac:dyDescent="0.25">
      <c r="A2" s="1" t="s">
        <v>8</v>
      </c>
      <c r="B2" s="1" t="s">
        <v>83</v>
      </c>
      <c r="E2" s="13" t="s">
        <v>21</v>
      </c>
      <c r="F2" s="23" t="s">
        <v>92</v>
      </c>
      <c r="G2" s="23"/>
      <c r="H2" s="23"/>
      <c r="I2" s="23"/>
    </row>
    <row r="3" spans="1:9" s="18" customFormat="1" x14ac:dyDescent="0.25">
      <c r="B3" s="20"/>
      <c r="C3" s="20"/>
      <c r="D3" s="20"/>
      <c r="E3" s="21"/>
      <c r="F3" s="24" t="s">
        <v>46</v>
      </c>
      <c r="G3" s="24" t="s">
        <v>47</v>
      </c>
      <c r="H3" s="24" t="s">
        <v>48</v>
      </c>
      <c r="I3" s="24"/>
    </row>
    <row r="4" spans="1:9" s="19" customFormat="1" x14ac:dyDescent="0.25">
      <c r="B4" s="62" t="s">
        <v>23</v>
      </c>
      <c r="C4" s="62"/>
      <c r="D4" s="62"/>
      <c r="E4" s="62"/>
      <c r="F4" s="41" t="s">
        <v>64</v>
      </c>
      <c r="G4" s="41" t="s">
        <v>65</v>
      </c>
      <c r="H4" s="41" t="s">
        <v>66</v>
      </c>
      <c r="I4" s="25" t="s">
        <v>9</v>
      </c>
    </row>
    <row r="5" spans="1:9" s="22" customFormat="1" x14ac:dyDescent="0.25">
      <c r="B5" s="32"/>
      <c r="C5" s="29" t="s">
        <v>61</v>
      </c>
      <c r="D5" s="29"/>
      <c r="E5" s="48"/>
      <c r="F5" s="49">
        <f t="shared" ref="F5:H5" si="0">SUM(F6:F7)</f>
        <v>4715325519.1599998</v>
      </c>
      <c r="G5" s="49">
        <f t="shared" si="0"/>
        <v>532008808</v>
      </c>
      <c r="H5" s="49">
        <f t="shared" si="0"/>
        <v>35866666</v>
      </c>
      <c r="I5" s="26">
        <f t="shared" ref="I5:I20" si="1">SUM(F5:H5)</f>
        <v>5283200993.1599998</v>
      </c>
    </row>
    <row r="6" spans="1:9" x14ac:dyDescent="0.25">
      <c r="B6" s="35"/>
      <c r="C6" s="36" t="s">
        <v>15</v>
      </c>
      <c r="D6" s="39" t="s">
        <v>62</v>
      </c>
      <c r="E6" s="40"/>
      <c r="F6" s="27">
        <v>4715325519.1599998</v>
      </c>
      <c r="G6" s="27">
        <v>532008808</v>
      </c>
      <c r="H6" s="27">
        <v>35866666</v>
      </c>
      <c r="I6" s="26">
        <f t="shared" si="1"/>
        <v>5283200993.1599998</v>
      </c>
    </row>
    <row r="7" spans="1:9" x14ac:dyDescent="0.25">
      <c r="B7" s="35"/>
      <c r="C7" s="36" t="s">
        <v>15</v>
      </c>
      <c r="D7" s="39" t="s">
        <v>63</v>
      </c>
      <c r="E7" s="40"/>
      <c r="F7" s="27"/>
      <c r="G7" s="27"/>
      <c r="H7" s="27"/>
      <c r="I7" s="26">
        <f t="shared" si="1"/>
        <v>0</v>
      </c>
    </row>
    <row r="8" spans="1:9" s="22" customFormat="1" x14ac:dyDescent="0.25">
      <c r="B8" s="32"/>
      <c r="C8" s="29" t="s">
        <v>38</v>
      </c>
      <c r="D8" s="29"/>
      <c r="E8" s="48"/>
      <c r="F8" s="49">
        <f t="shared" ref="F8:H8" si="2">SUM(F9:F11)</f>
        <v>0</v>
      </c>
      <c r="G8" s="49">
        <f t="shared" si="2"/>
        <v>0</v>
      </c>
      <c r="H8" s="49">
        <f t="shared" si="2"/>
        <v>0</v>
      </c>
      <c r="I8" s="26">
        <f t="shared" si="1"/>
        <v>0</v>
      </c>
    </row>
    <row r="9" spans="1:9" hidden="1" x14ac:dyDescent="0.25">
      <c r="B9" s="35"/>
      <c r="C9" s="36" t="s">
        <v>15</v>
      </c>
      <c r="D9" s="39" t="s">
        <v>39</v>
      </c>
      <c r="E9" s="40"/>
      <c r="F9" s="27"/>
      <c r="G9" s="27"/>
      <c r="H9" s="27"/>
      <c r="I9" s="26">
        <f t="shared" si="1"/>
        <v>0</v>
      </c>
    </row>
    <row r="10" spans="1:9" hidden="1" x14ac:dyDescent="0.25">
      <c r="B10" s="35"/>
      <c r="C10" s="36" t="s">
        <v>15</v>
      </c>
      <c r="D10" s="39" t="s">
        <v>40</v>
      </c>
      <c r="E10" s="40"/>
      <c r="F10" s="27"/>
      <c r="G10" s="27"/>
      <c r="H10" s="27"/>
      <c r="I10" s="26">
        <f t="shared" si="1"/>
        <v>0</v>
      </c>
    </row>
    <row r="11" spans="1:9" hidden="1" x14ac:dyDescent="0.25">
      <c r="B11" s="35"/>
      <c r="C11" s="36" t="s">
        <v>15</v>
      </c>
      <c r="D11" s="39" t="s">
        <v>41</v>
      </c>
      <c r="E11" s="40"/>
      <c r="F11" s="27"/>
      <c r="G11" s="27"/>
      <c r="H11" s="27"/>
      <c r="I11" s="26">
        <f t="shared" si="1"/>
        <v>0</v>
      </c>
    </row>
    <row r="12" spans="1:9" s="22" customFormat="1" x14ac:dyDescent="0.25">
      <c r="B12" s="32"/>
      <c r="C12" s="29" t="s">
        <v>33</v>
      </c>
      <c r="D12" s="29"/>
      <c r="E12" s="48"/>
      <c r="F12" s="49">
        <f t="shared" ref="F12:H12" si="3">F13-F14</f>
        <v>0</v>
      </c>
      <c r="G12" s="49">
        <f t="shared" si="3"/>
        <v>0</v>
      </c>
      <c r="H12" s="49">
        <f t="shared" si="3"/>
        <v>0</v>
      </c>
      <c r="I12" s="26">
        <f t="shared" si="1"/>
        <v>0</v>
      </c>
    </row>
    <row r="13" spans="1:9" hidden="1" x14ac:dyDescent="0.25">
      <c r="B13" s="35"/>
      <c r="C13" s="36" t="s">
        <v>15</v>
      </c>
      <c r="D13" s="39" t="s">
        <v>34</v>
      </c>
      <c r="E13" s="40"/>
      <c r="F13" s="27"/>
      <c r="G13" s="27"/>
      <c r="H13" s="27"/>
      <c r="I13" s="26">
        <f t="shared" si="1"/>
        <v>0</v>
      </c>
    </row>
    <row r="14" spans="1:9" hidden="1" x14ac:dyDescent="0.25">
      <c r="B14" s="35"/>
      <c r="C14" s="36" t="s">
        <v>14</v>
      </c>
      <c r="D14" s="39" t="s">
        <v>35</v>
      </c>
      <c r="E14" s="40"/>
      <c r="F14" s="27"/>
      <c r="G14" s="27"/>
      <c r="H14" s="27"/>
      <c r="I14" s="26">
        <f t="shared" si="1"/>
        <v>0</v>
      </c>
    </row>
    <row r="15" spans="1:9" s="22" customFormat="1" ht="30" customHeight="1" x14ac:dyDescent="0.25">
      <c r="B15" s="32"/>
      <c r="C15" s="58" t="s">
        <v>60</v>
      </c>
      <c r="D15" s="58"/>
      <c r="E15" s="59"/>
      <c r="F15" s="49">
        <f t="shared" ref="F15:H15" si="4">F16</f>
        <v>0</v>
      </c>
      <c r="G15" s="49">
        <f t="shared" si="4"/>
        <v>0</v>
      </c>
      <c r="H15" s="49">
        <f t="shared" si="4"/>
        <v>0</v>
      </c>
      <c r="I15" s="26">
        <f t="shared" si="1"/>
        <v>0</v>
      </c>
    </row>
    <row r="16" spans="1:9" x14ac:dyDescent="0.25">
      <c r="B16" s="35"/>
      <c r="C16" s="36"/>
      <c r="D16" s="39" t="s">
        <v>69</v>
      </c>
      <c r="E16" s="40"/>
      <c r="F16" s="27"/>
      <c r="G16" s="27"/>
      <c r="H16" s="27"/>
      <c r="I16" s="26">
        <f t="shared" si="1"/>
        <v>0</v>
      </c>
    </row>
    <row r="17" spans="2:9" s="22" customFormat="1" x14ac:dyDescent="0.25">
      <c r="B17" s="32"/>
      <c r="C17" s="29" t="s">
        <v>59</v>
      </c>
      <c r="D17" s="29"/>
      <c r="E17" s="48"/>
      <c r="F17" s="49">
        <f t="shared" ref="F17:H17" si="5">SUM(F18:F20)</f>
        <v>0</v>
      </c>
      <c r="G17" s="49">
        <f t="shared" si="5"/>
        <v>0</v>
      </c>
      <c r="H17" s="49">
        <f t="shared" si="5"/>
        <v>0</v>
      </c>
      <c r="I17" s="26">
        <f t="shared" si="1"/>
        <v>0</v>
      </c>
    </row>
    <row r="18" spans="2:9" ht="30" hidden="1" customHeight="1" x14ac:dyDescent="0.25">
      <c r="B18" s="35"/>
      <c r="C18" s="36" t="s">
        <v>15</v>
      </c>
      <c r="D18" s="64" t="s">
        <v>42</v>
      </c>
      <c r="E18" s="65"/>
      <c r="F18" s="27"/>
      <c r="G18" s="27"/>
      <c r="H18" s="27"/>
      <c r="I18" s="26">
        <f t="shared" si="1"/>
        <v>0</v>
      </c>
    </row>
    <row r="19" spans="2:9" hidden="1" x14ac:dyDescent="0.25">
      <c r="B19" s="35"/>
      <c r="C19" s="36" t="s">
        <v>15</v>
      </c>
      <c r="D19" s="39" t="s">
        <v>36</v>
      </c>
      <c r="E19" s="40"/>
      <c r="F19" s="27"/>
      <c r="G19" s="27"/>
      <c r="H19" s="27"/>
      <c r="I19" s="26">
        <f t="shared" si="1"/>
        <v>0</v>
      </c>
    </row>
    <row r="20" spans="2:9" hidden="1" x14ac:dyDescent="0.25">
      <c r="B20" s="35"/>
      <c r="C20" s="36" t="s">
        <v>15</v>
      </c>
      <c r="D20" s="39" t="s">
        <v>37</v>
      </c>
      <c r="E20" s="40"/>
      <c r="F20" s="27"/>
      <c r="G20" s="27"/>
      <c r="H20" s="27"/>
      <c r="I20" s="26">
        <f t="shared" si="1"/>
        <v>0</v>
      </c>
    </row>
  </sheetData>
  <mergeCells count="3">
    <mergeCell ref="D18:E18"/>
    <mergeCell ref="C15:E15"/>
    <mergeCell ref="B4:E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Composición</vt:lpstr>
      <vt:lpstr>14.1</vt:lpstr>
      <vt:lpstr>14.2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 Stewar Ackine Leguizamo</dc:creator>
  <cp:lastModifiedBy>ADRIANA YANET DEL PILAR CAMARGO GARZON</cp:lastModifiedBy>
  <cp:lastPrinted>2018-09-25T16:31:51Z</cp:lastPrinted>
  <dcterms:created xsi:type="dcterms:W3CDTF">2018-09-25T14:06:28Z</dcterms:created>
  <dcterms:modified xsi:type="dcterms:W3CDTF">2020-01-24T05:20:42Z</dcterms:modified>
</cp:coreProperties>
</file>